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fuf111/Dropbox/Todos/ATT/"/>
    </mc:Choice>
  </mc:AlternateContent>
  <bookViews>
    <workbookView xWindow="3300" yWindow="2800" windowWidth="34180" windowHeight="18980"/>
  </bookViews>
  <sheets>
    <sheet name="AT&amp;T Payments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1" l="1"/>
  <c r="Q2" i="1"/>
  <c r="M2" i="1"/>
  <c r="N2" i="1"/>
  <c r="R3" i="1"/>
  <c r="Q3" i="1"/>
  <c r="M3" i="1"/>
  <c r="R4" i="1"/>
  <c r="Q4" i="1"/>
  <c r="M4" i="1"/>
  <c r="R5" i="1"/>
  <c r="Q5" i="1"/>
  <c r="M5" i="1"/>
  <c r="R6" i="1"/>
  <c r="Q6" i="1"/>
  <c r="M6" i="1"/>
  <c r="R7" i="1"/>
  <c r="Q7" i="1"/>
  <c r="M7" i="1"/>
  <c r="R8" i="1"/>
  <c r="Q8" i="1"/>
  <c r="M8" i="1"/>
  <c r="R9" i="1"/>
  <c r="Q9" i="1"/>
  <c r="M9" i="1"/>
  <c r="R10" i="1"/>
  <c r="Q10" i="1"/>
  <c r="M10" i="1"/>
  <c r="R11" i="1"/>
  <c r="Q11" i="1"/>
  <c r="M11" i="1"/>
  <c r="R12" i="1"/>
  <c r="Q12" i="1"/>
  <c r="M12" i="1"/>
  <c r="R13" i="1"/>
  <c r="Q13" i="1"/>
  <c r="M13" i="1"/>
  <c r="R14" i="1"/>
  <c r="Q14" i="1"/>
  <c r="M14" i="1"/>
  <c r="M15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E21" i="1"/>
  <c r="S9" i="1"/>
  <c r="B9" i="1"/>
  <c r="S10" i="1"/>
  <c r="B10" i="1"/>
  <c r="S11" i="1"/>
  <c r="B11" i="1"/>
  <c r="S12" i="1"/>
  <c r="B12" i="1"/>
  <c r="S13" i="1"/>
  <c r="B13" i="1"/>
  <c r="S14" i="1"/>
  <c r="B14" i="1"/>
  <c r="A23" i="1"/>
  <c r="S2" i="1"/>
  <c r="B2" i="1"/>
  <c r="S3" i="1"/>
  <c r="B3" i="1"/>
  <c r="S4" i="1"/>
  <c r="B4" i="1"/>
  <c r="S5" i="1"/>
  <c r="B5" i="1"/>
  <c r="S6" i="1"/>
  <c r="B6" i="1"/>
  <c r="S7" i="1"/>
  <c r="B7" i="1"/>
  <c r="S8" i="1"/>
  <c r="B8" i="1"/>
  <c r="F21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O15" i="1"/>
  <c r="L15" i="1"/>
  <c r="J5" i="1"/>
  <c r="J6" i="1"/>
  <c r="J7" i="1"/>
  <c r="J8" i="1"/>
  <c r="J9" i="1"/>
  <c r="J10" i="1"/>
  <c r="J11" i="1"/>
  <c r="J12" i="1"/>
  <c r="J13" i="1"/>
  <c r="J14" i="1"/>
  <c r="J3" i="1"/>
  <c r="J4" i="1"/>
  <c r="J2" i="1"/>
</calcChain>
</file>

<file path=xl/sharedStrings.xml><?xml version="1.0" encoding="utf-8"?>
<sst xmlns="http://schemas.openxmlformats.org/spreadsheetml/2006/main" count="24" uniqueCount="20">
  <si>
    <t>Separate</t>
  </si>
  <si>
    <t>Plan</t>
  </si>
  <si>
    <t>Int Text&amp;Call</t>
  </si>
  <si>
    <t>Insurance</t>
  </si>
  <si>
    <t>Installment</t>
  </si>
  <si>
    <t>Extra</t>
  </si>
  <si>
    <t>Credit</t>
  </si>
  <si>
    <t>ATT Base</t>
  </si>
  <si>
    <t>ATT Website</t>
  </si>
  <si>
    <t>Data</t>
  </si>
  <si>
    <t>Overage</t>
  </si>
  <si>
    <t>UDF</t>
  </si>
  <si>
    <t>Overpay</t>
  </si>
  <si>
    <t>T#</t>
  </si>
  <si>
    <t>TData</t>
  </si>
  <si>
    <t>Shared</t>
  </si>
  <si>
    <t>Total</t>
  </si>
  <si>
    <t>Calculated</t>
  </si>
  <si>
    <t>Nima to Farshid</t>
  </si>
  <si>
    <t>8/2/2017 - 9/2/2017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</si>
</sst>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Helvetica Neue"/>
    </font>
    <font>
      <sz val="10"/>
      <color indexed="9"/>
      <name val="Helvetica Neue"/>
    </font>
    <font>
      <b/>
      <sz val="10"/>
      <color rgb="FFFF0000"/>
      <name val="Helvetica Neue"/>
    </font>
    <font>
      <sz val="10"/>
      <name val="Helvetica Neue"/>
    </font>
    <font>
      <b/>
      <sz val="10"/>
      <color rgb="FF0070C0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sz val="11"/>
      <name val="Helvetica Neue"/>
    </font>
    <font>
      <b/>
      <sz val="1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</cellStyleXfs>
  <cellXfs count="25">
    <xf numFmtId="0" fontId="0" fillId="0" borderId="0" xfId="0" applyAlignment="1"/>
    <xf numFmtId="0" fontId="1" fillId="0" borderId="0" xfId="0" applyNumberFormat="1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top"/>
    </xf>
    <xf numFmtId="0" fontId="3" fillId="7" borderId="1" xfId="0" applyNumberFormat="1" applyFont="1" applyFill="1" applyBorder="1" applyAlignment="1">
      <alignment horizontal="center" vertical="top"/>
    </xf>
    <xf numFmtId="0" fontId="3" fillId="6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8" fillId="4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/>
    </xf>
  </cellXfs>
  <cellStyles count="15">
    <cellStyle name="Followed Hyperlink" xfId="1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Hyperlink" xfId="11" builtinId="8" hidden="1"/>
    <cellStyle name="Hyperlink" xfId="13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abSelected="1" zoomScalePageLayoutView="130" workbookViewId="0">
      <selection activeCell="A2" sqref="A2:A14"/>
    </sheetView>
  </sheetViews>
  <sheetFormatPr baseColWidth="10" defaultColWidth="10.33203125" defaultRowHeight="14" x14ac:dyDescent="0.15"/>
  <cols>
    <col min="1" max="1" width="27.5" style="1" customWidth="1"/>
    <col min="2" max="2" width="9.1640625" style="1" customWidth="1"/>
    <col min="3" max="3" width="5.83203125" style="1" customWidth="1"/>
    <col min="4" max="4" width="12" style="1" customWidth="1"/>
    <col min="5" max="5" width="9.6640625" style="1" customWidth="1"/>
    <col min="6" max="6" width="11.5" style="1" customWidth="1"/>
    <col min="7" max="7" width="5.83203125" style="1" customWidth="1"/>
    <col min="8" max="8" width="6.6640625" style="1" customWidth="1"/>
    <col min="9" max="9" width="8.83203125" style="1" customWidth="1"/>
    <col min="10" max="10" width="11.83203125" style="1" customWidth="1"/>
    <col min="11" max="11" width="3.6640625" style="1" customWidth="1"/>
    <col min="12" max="12" width="5" customWidth="1"/>
    <col min="13" max="13" width="8.33203125" customWidth="1"/>
    <col min="14" max="14" width="4.83203125" customWidth="1"/>
    <col min="15" max="15" width="8.1640625" customWidth="1"/>
    <col min="16" max="16" width="3" style="1" customWidth="1"/>
    <col min="17" max="17" width="5" style="1" customWidth="1"/>
    <col min="18" max="18" width="6" style="1" customWidth="1"/>
    <col min="19" max="19" width="7.6640625" style="1" customWidth="1"/>
    <col min="20" max="16384" width="10.33203125" style="1"/>
  </cols>
  <sheetData>
    <row r="1" spans="1:19" ht="13" x14ac:dyDescent="0.15">
      <c r="A1" s="8" t="s">
        <v>19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10" t="s">
        <v>8</v>
      </c>
      <c r="K1" s="11"/>
      <c r="L1" s="12" t="s">
        <v>9</v>
      </c>
      <c r="M1" s="13" t="s">
        <v>10</v>
      </c>
      <c r="N1" s="13" t="s">
        <v>11</v>
      </c>
      <c r="O1" s="13" t="s">
        <v>12</v>
      </c>
      <c r="P1" s="11"/>
      <c r="Q1" s="14" t="s">
        <v>13</v>
      </c>
      <c r="R1" s="14" t="s">
        <v>14</v>
      </c>
      <c r="S1" s="12" t="s">
        <v>15</v>
      </c>
    </row>
    <row r="2" spans="1:19" ht="13" x14ac:dyDescent="0.15">
      <c r="A2" s="3"/>
      <c r="B2" s="4">
        <f t="shared" ref="B2:B14" si="0">SUM(C2:H2)+S2/Q2+O2</f>
        <v>74.660000000038465</v>
      </c>
      <c r="C2" s="15">
        <v>15</v>
      </c>
      <c r="D2" s="16"/>
      <c r="E2" s="16">
        <v>8.99</v>
      </c>
      <c r="F2" s="16">
        <v>36.25</v>
      </c>
      <c r="G2" s="16"/>
      <c r="H2" s="16"/>
      <c r="I2" s="15">
        <f>D21</f>
        <v>21.72</v>
      </c>
      <c r="J2" s="17">
        <f>SUM(D2:I2)+O15+100.1</f>
        <v>242.05999999949998</v>
      </c>
      <c r="K2" s="11"/>
      <c r="L2" s="18">
        <v>0.81</v>
      </c>
      <c r="M2" s="19">
        <f t="shared" ref="M2:M14" si="1">L2 -R2/Q2</f>
        <v>-1.4976923076923074</v>
      </c>
      <c r="N2" s="19">
        <f t="shared" ref="N2:N14" si="2">ROUNDUP(M2*(1+SIGN(M2))/2,0)</f>
        <v>0</v>
      </c>
      <c r="O2" s="19">
        <f>15*N2*ROUNDUP(M15,0)/N15</f>
        <v>0</v>
      </c>
      <c r="P2" s="11"/>
      <c r="Q2" s="20">
        <f>B21</f>
        <v>13</v>
      </c>
      <c r="R2" s="20">
        <f>C21</f>
        <v>30</v>
      </c>
      <c r="S2" s="21">
        <f>E21</f>
        <v>187.46000000049997</v>
      </c>
    </row>
    <row r="3" spans="1:19" ht="13" x14ac:dyDescent="0.15">
      <c r="A3" s="3"/>
      <c r="B3" s="4">
        <f t="shared" si="0"/>
        <v>69.660000000038465</v>
      </c>
      <c r="C3" s="15">
        <v>15</v>
      </c>
      <c r="D3" s="16"/>
      <c r="E3" s="16">
        <v>8.99</v>
      </c>
      <c r="F3" s="16">
        <v>31.25</v>
      </c>
      <c r="G3" s="16"/>
      <c r="H3" s="16"/>
      <c r="I3" s="15">
        <f>D21</f>
        <v>21.72</v>
      </c>
      <c r="J3" s="17">
        <f t="shared" ref="J3:J14" si="3">SUM(D3:I3)</f>
        <v>61.96</v>
      </c>
      <c r="K3" s="11"/>
      <c r="L3" s="18">
        <v>1.93</v>
      </c>
      <c r="M3" s="19">
        <f t="shared" si="1"/>
        <v>-0.37769230769230755</v>
      </c>
      <c r="N3" s="19">
        <f t="shared" si="2"/>
        <v>0</v>
      </c>
      <c r="O3" s="19">
        <f>15*N3*ROUNDUP(M15,0)/N15</f>
        <v>0</v>
      </c>
      <c r="P3" s="11"/>
      <c r="Q3" s="20">
        <f>B21</f>
        <v>13</v>
      </c>
      <c r="R3" s="20">
        <f>C21</f>
        <v>30</v>
      </c>
      <c r="S3" s="21">
        <f>E21</f>
        <v>187.46000000049997</v>
      </c>
    </row>
    <row r="4" spans="1:19" ht="13" x14ac:dyDescent="0.15">
      <c r="A4" s="3"/>
      <c r="B4" s="4">
        <f t="shared" si="0"/>
        <v>39.419999999971793</v>
      </c>
      <c r="C4" s="15">
        <v>15</v>
      </c>
      <c r="D4" s="16"/>
      <c r="E4" s="16"/>
      <c r="F4" s="16"/>
      <c r="G4" s="16"/>
      <c r="H4" s="16"/>
      <c r="I4" s="15">
        <f>D21</f>
        <v>21.72</v>
      </c>
      <c r="J4" s="17">
        <f t="shared" si="3"/>
        <v>21.72</v>
      </c>
      <c r="K4" s="11"/>
      <c r="L4" s="18">
        <v>4.09</v>
      </c>
      <c r="M4" s="19">
        <f t="shared" si="1"/>
        <v>1.7823076923076924</v>
      </c>
      <c r="N4" s="19">
        <f t="shared" si="2"/>
        <v>2</v>
      </c>
      <c r="O4" s="19">
        <f>15*N4*ROUNDUP(M15,0)/N15</f>
        <v>9.9999999999333333</v>
      </c>
      <c r="P4" s="11"/>
      <c r="Q4" s="20">
        <f>B21</f>
        <v>13</v>
      </c>
      <c r="R4" s="20">
        <f>C21</f>
        <v>30</v>
      </c>
      <c r="S4" s="21">
        <f>E21</f>
        <v>187.46000000049997</v>
      </c>
    </row>
    <row r="5" spans="1:19" ht="13" x14ac:dyDescent="0.15">
      <c r="A5" s="3"/>
      <c r="B5" s="4">
        <f t="shared" si="0"/>
        <v>29.42000000003846</v>
      </c>
      <c r="C5" s="15">
        <v>15</v>
      </c>
      <c r="D5" s="16"/>
      <c r="E5" s="16"/>
      <c r="F5" s="16"/>
      <c r="G5" s="16"/>
      <c r="H5" s="16"/>
      <c r="I5" s="15">
        <f>D21</f>
        <v>21.72</v>
      </c>
      <c r="J5" s="17">
        <f t="shared" si="3"/>
        <v>21.72</v>
      </c>
      <c r="K5" s="11"/>
      <c r="L5" s="18">
        <v>0.82</v>
      </c>
      <c r="M5" s="19">
        <f t="shared" si="1"/>
        <v>-1.4876923076923076</v>
      </c>
      <c r="N5" s="19">
        <f t="shared" si="2"/>
        <v>0</v>
      </c>
      <c r="O5" s="19">
        <f>15*N5*ROUNDUP(M15,0)/N15</f>
        <v>0</v>
      </c>
      <c r="P5" s="11"/>
      <c r="Q5" s="20">
        <f>B21</f>
        <v>13</v>
      </c>
      <c r="R5" s="20">
        <f>C21</f>
        <v>30</v>
      </c>
      <c r="S5" s="21">
        <f>E21</f>
        <v>187.46000000049997</v>
      </c>
    </row>
    <row r="6" spans="1:19" ht="13" x14ac:dyDescent="0.15">
      <c r="A6" s="3"/>
      <c r="B6" s="4">
        <f t="shared" si="0"/>
        <v>38.410000000038465</v>
      </c>
      <c r="C6" s="15">
        <v>15</v>
      </c>
      <c r="D6" s="16"/>
      <c r="E6" s="16">
        <v>8.99</v>
      </c>
      <c r="F6" s="16"/>
      <c r="G6" s="16"/>
      <c r="H6" s="16"/>
      <c r="I6" s="15">
        <f>D21</f>
        <v>21.72</v>
      </c>
      <c r="J6" s="17">
        <f t="shared" si="3"/>
        <v>30.71</v>
      </c>
      <c r="K6" s="11"/>
      <c r="L6" s="18">
        <v>0.71</v>
      </c>
      <c r="M6" s="19">
        <f t="shared" si="1"/>
        <v>-1.5976923076923075</v>
      </c>
      <c r="N6" s="19">
        <f t="shared" si="2"/>
        <v>0</v>
      </c>
      <c r="O6" s="19">
        <f>15*N6*ROUNDUP(M15,0)/N15</f>
        <v>0</v>
      </c>
      <c r="P6" s="11"/>
      <c r="Q6" s="20">
        <f>B21</f>
        <v>13</v>
      </c>
      <c r="R6" s="20">
        <f>C21</f>
        <v>30</v>
      </c>
      <c r="S6" s="21">
        <f>E21</f>
        <v>187.46000000049997</v>
      </c>
    </row>
    <row r="7" spans="1:19" ht="13" x14ac:dyDescent="0.15">
      <c r="A7" s="3"/>
      <c r="B7" s="4">
        <f t="shared" si="0"/>
        <v>58.169999999971793</v>
      </c>
      <c r="C7" s="15">
        <v>15</v>
      </c>
      <c r="D7" s="16"/>
      <c r="E7" s="16"/>
      <c r="F7" s="16">
        <v>18.75</v>
      </c>
      <c r="G7" s="16"/>
      <c r="H7" s="16"/>
      <c r="I7" s="15">
        <f>D21</f>
        <v>21.72</v>
      </c>
      <c r="J7" s="17">
        <f t="shared" si="3"/>
        <v>40.47</v>
      </c>
      <c r="K7" s="11"/>
      <c r="L7" s="18">
        <v>3.44</v>
      </c>
      <c r="M7" s="19">
        <f t="shared" si="1"/>
        <v>1.1323076923076925</v>
      </c>
      <c r="N7" s="19">
        <f t="shared" si="2"/>
        <v>2</v>
      </c>
      <c r="O7" s="19">
        <f>15*N7*ROUNDUP(M15,0)/N15</f>
        <v>9.9999999999333333</v>
      </c>
      <c r="P7" s="11"/>
      <c r="Q7" s="20">
        <f>B21</f>
        <v>13</v>
      </c>
      <c r="R7" s="20">
        <f>C21</f>
        <v>30</v>
      </c>
      <c r="S7" s="21">
        <f>E21</f>
        <v>187.46000000049997</v>
      </c>
    </row>
    <row r="8" spans="1:19" ht="13" x14ac:dyDescent="0.15">
      <c r="A8" s="3"/>
      <c r="B8" s="4">
        <f t="shared" si="0"/>
        <v>64.419999999971793</v>
      </c>
      <c r="C8" s="15">
        <v>15</v>
      </c>
      <c r="D8" s="16"/>
      <c r="E8" s="16"/>
      <c r="F8" s="16">
        <v>25</v>
      </c>
      <c r="G8" s="16"/>
      <c r="H8" s="16"/>
      <c r="I8" s="15">
        <f>D21</f>
        <v>21.72</v>
      </c>
      <c r="J8" s="17">
        <f t="shared" si="3"/>
        <v>46.72</v>
      </c>
      <c r="K8" s="11"/>
      <c r="L8" s="18">
        <v>3.36</v>
      </c>
      <c r="M8" s="19">
        <f t="shared" si="1"/>
        <v>1.0523076923076924</v>
      </c>
      <c r="N8" s="19">
        <f t="shared" si="2"/>
        <v>2</v>
      </c>
      <c r="O8" s="19">
        <f>15*N8*ROUNDUP(M15,0)/N15</f>
        <v>9.9999999999333333</v>
      </c>
      <c r="P8" s="11"/>
      <c r="Q8" s="20">
        <f>B21</f>
        <v>13</v>
      </c>
      <c r="R8" s="20">
        <f>C21</f>
        <v>30</v>
      </c>
      <c r="S8" s="21">
        <f>E21</f>
        <v>187.46000000049997</v>
      </c>
    </row>
    <row r="9" spans="1:19" ht="13" x14ac:dyDescent="0.15">
      <c r="A9" s="6"/>
      <c r="B9" s="5">
        <f t="shared" si="0"/>
        <v>74.839999999971795</v>
      </c>
      <c r="C9" s="15">
        <v>15</v>
      </c>
      <c r="D9" s="16"/>
      <c r="E9" s="16"/>
      <c r="F9" s="16">
        <v>35.42</v>
      </c>
      <c r="G9" s="16"/>
      <c r="H9" s="16"/>
      <c r="I9" s="15">
        <f>D21</f>
        <v>21.72</v>
      </c>
      <c r="J9" s="17">
        <f t="shared" si="3"/>
        <v>57.14</v>
      </c>
      <c r="K9" s="11"/>
      <c r="L9" s="18">
        <v>3.52</v>
      </c>
      <c r="M9" s="19">
        <f t="shared" si="1"/>
        <v>1.2123076923076925</v>
      </c>
      <c r="N9" s="19">
        <f t="shared" si="2"/>
        <v>2</v>
      </c>
      <c r="O9" s="19">
        <f>15*N9*ROUNDUP(M15,0)/N15</f>
        <v>9.9999999999333333</v>
      </c>
      <c r="P9" s="11"/>
      <c r="Q9" s="20">
        <f>B21</f>
        <v>13</v>
      </c>
      <c r="R9" s="20">
        <f>C21</f>
        <v>30</v>
      </c>
      <c r="S9" s="21">
        <f>E21</f>
        <v>187.46000000049997</v>
      </c>
    </row>
    <row r="10" spans="1:19" ht="13" x14ac:dyDescent="0.15">
      <c r="A10" s="6"/>
      <c r="B10" s="5">
        <f t="shared" si="0"/>
        <v>69.419999999938454</v>
      </c>
      <c r="C10" s="15">
        <v>15</v>
      </c>
      <c r="D10" s="16"/>
      <c r="E10" s="16"/>
      <c r="F10" s="16">
        <v>25</v>
      </c>
      <c r="G10" s="16"/>
      <c r="H10" s="16"/>
      <c r="I10" s="15">
        <f>D21</f>
        <v>21.72</v>
      </c>
      <c r="J10" s="17">
        <f t="shared" si="3"/>
        <v>46.72</v>
      </c>
      <c r="K10" s="11"/>
      <c r="L10" s="18">
        <v>4.32</v>
      </c>
      <c r="M10" s="19">
        <f t="shared" si="1"/>
        <v>2.0123076923076928</v>
      </c>
      <c r="N10" s="19">
        <f t="shared" si="2"/>
        <v>3</v>
      </c>
      <c r="O10" s="19">
        <f>15*N10*ROUNDUP(M15,0)/N15</f>
        <v>14.9999999999</v>
      </c>
      <c r="P10" s="11"/>
      <c r="Q10" s="20">
        <f>B21</f>
        <v>13</v>
      </c>
      <c r="R10" s="20">
        <f>C21</f>
        <v>30</v>
      </c>
      <c r="S10" s="21">
        <f>E21</f>
        <v>187.46000000049997</v>
      </c>
    </row>
    <row r="11" spans="1:19" ht="13" x14ac:dyDescent="0.15">
      <c r="A11" s="6"/>
      <c r="B11" s="5">
        <f t="shared" si="0"/>
        <v>29.42000000003846</v>
      </c>
      <c r="C11" s="15">
        <v>15</v>
      </c>
      <c r="D11" s="16"/>
      <c r="E11" s="16"/>
      <c r="F11" s="16"/>
      <c r="G11" s="16"/>
      <c r="H11" s="16"/>
      <c r="I11" s="15">
        <f>D21</f>
        <v>21.72</v>
      </c>
      <c r="J11" s="17">
        <f t="shared" si="3"/>
        <v>21.72</v>
      </c>
      <c r="K11" s="11"/>
      <c r="L11" s="18">
        <v>1.66</v>
      </c>
      <c r="M11" s="19">
        <f t="shared" si="1"/>
        <v>-0.64769230769230757</v>
      </c>
      <c r="N11" s="19">
        <f t="shared" si="2"/>
        <v>0</v>
      </c>
      <c r="O11" s="19">
        <f>15*N11*ROUNDUP(M15,0)/N15</f>
        <v>0</v>
      </c>
      <c r="P11" s="11"/>
      <c r="Q11" s="20">
        <f>B21</f>
        <v>13</v>
      </c>
      <c r="R11" s="20">
        <f>C21</f>
        <v>30</v>
      </c>
      <c r="S11" s="21">
        <f>E21</f>
        <v>187.46000000049997</v>
      </c>
    </row>
    <row r="12" spans="1:19" ht="13" x14ac:dyDescent="0.15">
      <c r="A12" s="6"/>
      <c r="B12" s="5">
        <f t="shared" si="0"/>
        <v>34.420000000005125</v>
      </c>
      <c r="C12" s="15">
        <v>15</v>
      </c>
      <c r="D12" s="16"/>
      <c r="E12" s="16"/>
      <c r="F12" s="16"/>
      <c r="G12" s="16"/>
      <c r="H12" s="16"/>
      <c r="I12" s="15">
        <f>D21</f>
        <v>21.72</v>
      </c>
      <c r="J12" s="17">
        <f t="shared" si="3"/>
        <v>21.72</v>
      </c>
      <c r="K12" s="11"/>
      <c r="L12" s="18">
        <v>2.96</v>
      </c>
      <c r="M12" s="19">
        <f t="shared" si="1"/>
        <v>0.65230769230769248</v>
      </c>
      <c r="N12" s="19">
        <f t="shared" si="2"/>
        <v>1</v>
      </c>
      <c r="O12" s="19">
        <f>15*N12*ROUNDUP(M15,0)/N15</f>
        <v>4.9999999999666667</v>
      </c>
      <c r="P12" s="11"/>
      <c r="Q12" s="20">
        <f>B21</f>
        <v>13</v>
      </c>
      <c r="R12" s="20">
        <f>C21</f>
        <v>30</v>
      </c>
      <c r="S12" s="21">
        <f>E21</f>
        <v>187.46000000049997</v>
      </c>
    </row>
    <row r="13" spans="1:19" ht="13" x14ac:dyDescent="0.15">
      <c r="A13" s="6"/>
      <c r="B13" s="5">
        <f t="shared" si="0"/>
        <v>39.419999999971793</v>
      </c>
      <c r="C13" s="15">
        <v>15</v>
      </c>
      <c r="D13" s="16"/>
      <c r="E13" s="16"/>
      <c r="F13" s="16"/>
      <c r="G13" s="16"/>
      <c r="H13" s="16"/>
      <c r="I13" s="15">
        <f>D21</f>
        <v>21.72</v>
      </c>
      <c r="J13" s="17">
        <f t="shared" si="3"/>
        <v>21.72</v>
      </c>
      <c r="K13" s="11"/>
      <c r="L13" s="18">
        <v>4.18</v>
      </c>
      <c r="M13" s="19">
        <f t="shared" si="1"/>
        <v>1.8723076923076922</v>
      </c>
      <c r="N13" s="19">
        <f t="shared" si="2"/>
        <v>2</v>
      </c>
      <c r="O13" s="19">
        <f>15*N13*ROUNDUP(M15,0)/N15</f>
        <v>9.9999999999333333</v>
      </c>
      <c r="P13" s="11"/>
      <c r="Q13" s="20">
        <f>B21</f>
        <v>13</v>
      </c>
      <c r="R13" s="20">
        <f>C21</f>
        <v>30</v>
      </c>
      <c r="S13" s="21">
        <f>E21</f>
        <v>187.46000000049997</v>
      </c>
    </row>
    <row r="14" spans="1:19" ht="13" x14ac:dyDescent="0.15">
      <c r="A14" s="6"/>
      <c r="B14" s="5">
        <f t="shared" si="0"/>
        <v>34.420000000005125</v>
      </c>
      <c r="C14" s="15">
        <v>15</v>
      </c>
      <c r="D14" s="16"/>
      <c r="E14" s="16"/>
      <c r="F14" s="16"/>
      <c r="G14" s="16"/>
      <c r="H14" s="16"/>
      <c r="I14" s="15">
        <f>D21</f>
        <v>21.72</v>
      </c>
      <c r="J14" s="17">
        <f t="shared" si="3"/>
        <v>21.72</v>
      </c>
      <c r="K14" s="11"/>
      <c r="L14" s="18">
        <v>2.56</v>
      </c>
      <c r="M14" s="19">
        <f t="shared" si="1"/>
        <v>0.25230769230769257</v>
      </c>
      <c r="N14" s="19">
        <f t="shared" si="2"/>
        <v>1</v>
      </c>
      <c r="O14" s="19">
        <f>15*N14*ROUNDUP(M15,0)/N15</f>
        <v>4.9999999999666667</v>
      </c>
      <c r="P14" s="11"/>
      <c r="Q14" s="20">
        <f>B21</f>
        <v>13</v>
      </c>
      <c r="R14" s="20">
        <f>C21</f>
        <v>30</v>
      </c>
      <c r="S14" s="21">
        <f>E21</f>
        <v>187.46000000049997</v>
      </c>
    </row>
    <row r="15" spans="1:19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>
        <f>SUM(L2:L14)</f>
        <v>34.36</v>
      </c>
      <c r="M15" s="7">
        <f>SUM(M2:M14)</f>
        <v>4.3600000000000012</v>
      </c>
      <c r="N15" s="7">
        <f>SUM(N2:N14)+0.0000000001</f>
        <v>15.0000000001</v>
      </c>
      <c r="O15" s="7">
        <f>SUM(O2:O14)</f>
        <v>74.999999999499991</v>
      </c>
      <c r="P15" s="11"/>
      <c r="Q15" s="11"/>
      <c r="R15" s="11"/>
      <c r="S15" s="11"/>
    </row>
    <row r="16" spans="1:19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2"/>
      <c r="M16" s="22"/>
      <c r="N16" s="22"/>
      <c r="O16" s="22"/>
      <c r="P16" s="11"/>
      <c r="Q16" s="11"/>
      <c r="R16" s="11"/>
      <c r="S16" s="11"/>
    </row>
    <row r="17" spans="1:19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2"/>
      <c r="M17" s="22"/>
      <c r="N17" s="22"/>
      <c r="O17" s="22"/>
      <c r="P17" s="11"/>
      <c r="Q17" s="11"/>
      <c r="R17" s="11"/>
      <c r="S17" s="11"/>
    </row>
    <row r="18" spans="1:19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2"/>
      <c r="M18" s="22"/>
      <c r="N18" s="22"/>
      <c r="O18" s="22"/>
      <c r="P18" s="11"/>
      <c r="Q18" s="11"/>
      <c r="R18" s="11"/>
      <c r="S18" s="11"/>
    </row>
    <row r="19" spans="1:19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2"/>
      <c r="M19" s="22"/>
      <c r="N19" s="22"/>
      <c r="O19" s="22"/>
      <c r="P19" s="11"/>
      <c r="Q19" s="11"/>
      <c r="R19" s="11"/>
      <c r="S19" s="11"/>
    </row>
    <row r="20" spans="1:19" x14ac:dyDescent="0.15">
      <c r="A20" s="12" t="s">
        <v>16</v>
      </c>
      <c r="B20" s="14" t="s">
        <v>13</v>
      </c>
      <c r="C20" s="14" t="s">
        <v>14</v>
      </c>
      <c r="D20" s="23" t="s">
        <v>7</v>
      </c>
      <c r="E20" s="12" t="s">
        <v>15</v>
      </c>
      <c r="F20" s="12" t="s">
        <v>17</v>
      </c>
      <c r="G20" s="11"/>
      <c r="H20" s="22"/>
      <c r="I20" s="22"/>
      <c r="J20" s="22"/>
      <c r="K20" s="22"/>
      <c r="L20" s="22"/>
      <c r="M20" s="22"/>
      <c r="N20" s="11"/>
      <c r="O20" s="11"/>
      <c r="P20" s="11"/>
      <c r="Q20" s="11"/>
      <c r="R20" s="11"/>
      <c r="S20" s="11"/>
    </row>
    <row r="21" spans="1:19" x14ac:dyDescent="0.15">
      <c r="A21" s="18">
        <v>656.1</v>
      </c>
      <c r="B21" s="18">
        <v>13</v>
      </c>
      <c r="C21" s="18">
        <v>30</v>
      </c>
      <c r="D21" s="24">
        <v>21.72</v>
      </c>
      <c r="E21" s="21">
        <f>A21-SUM(C2:C14)-SUM(D2:D14)-SUM(E2:E14)-SUM(F2:F14)-SUM(G2:G14)-SUM(O2:O14)</f>
        <v>187.46000000049997</v>
      </c>
      <c r="F21" s="2">
        <f>SUM(B2:B14)</f>
        <v>656.0999999999998</v>
      </c>
      <c r="G21" s="11"/>
      <c r="H21" s="22"/>
      <c r="I21" s="22"/>
      <c r="J21" s="22"/>
      <c r="K21" s="22"/>
      <c r="L21" s="22"/>
      <c r="M21" s="22"/>
      <c r="N21" s="11"/>
      <c r="O21" s="11"/>
      <c r="P21" s="11"/>
      <c r="Q21" s="11"/>
      <c r="R21" s="11"/>
      <c r="S21" s="11"/>
    </row>
    <row r="22" spans="1:19" x14ac:dyDescent="0.15">
      <c r="A22" s="14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2"/>
      <c r="M22" s="22"/>
      <c r="N22" s="22"/>
      <c r="O22" s="22"/>
      <c r="P22" s="11"/>
      <c r="Q22" s="11"/>
      <c r="R22" s="11"/>
      <c r="S22" s="11"/>
    </row>
    <row r="23" spans="1:19" x14ac:dyDescent="0.15">
      <c r="A23" s="2">
        <f>SUM(B9,B10,B11,B12,B13,B14)</f>
        <v>281.93999999993076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2"/>
      <c r="M23" s="22"/>
      <c r="N23" s="22"/>
      <c r="O23" s="22"/>
      <c r="P23" s="11"/>
      <c r="Q23" s="11"/>
      <c r="R23" s="11"/>
      <c r="S23" s="11"/>
    </row>
  </sheetData>
  <pageMargins left="0.75" right="0.75" top="0.75" bottom="0.5" header="0.25" footer="0.25"/>
  <pageSetup orientation="landscape" useFirstPageNumber="1"/>
  <headerFooter alignWithMargins="0"/>
  <ignoredErrors>
    <ignoredError sqref="J2:J14 B2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AT&amp;T Payments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Microsoft Office User</cp:lastModifiedBy>
  <cp:revision/>
  <dcterms:created xsi:type="dcterms:W3CDTF">2014-11-08T01:33:31Z</dcterms:created>
  <dcterms:modified xsi:type="dcterms:W3CDTF">2017-08-24T22:41:09Z</dcterms:modified>
  <cp:category/>
  <cp:contentStatus/>
</cp:coreProperties>
</file>